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19440" windowHeight="10380" activeTab="0"/>
  </bookViews>
  <sheets>
    <sheet name="MACHETA PNS MARTIE" sheetId="1" r:id="rId1"/>
    <sheet name="MACHETA PNSfebruarie" sheetId="2" r:id="rId2"/>
    <sheet name="MACHETA PNS ianuarie 2017" sheetId="3" r:id="rId3"/>
  </sheets>
  <externalReferences>
    <externalReference r:id="rId6"/>
  </externalReferences>
  <definedNames>
    <definedName name="_xlfn.BAHTTEXT" hidden="1">#NAME?</definedName>
    <definedName name="_xlnm.Print_Area" localSheetId="2">'MACHETA PNS ianuarie 2017'!$A$1:$I$55</definedName>
    <definedName name="_xlnm.Print_Area" localSheetId="0">'MACHETA PNS MARTIE'!$A$1:$I$55</definedName>
    <definedName name="_xlnm.Print_Area" localSheetId="1">'MACHETA PNSfebruarie'!$A$1:$I$55</definedName>
    <definedName name="_xlnm.Print_Titles" localSheetId="2">'MACHETA PNS ianuarie 2017'!$1:$6</definedName>
    <definedName name="_xlnm.Print_Titles" localSheetId="0">'MACHETA PNS MARTIE'!$1:$6</definedName>
    <definedName name="_xlnm.Print_Titles" localSheetId="1">'MACHETA PNSfebruarie'!$1:$6</definedName>
  </definedNames>
  <calcPr fullCalcOnLoad="1"/>
</workbook>
</file>

<file path=xl/sharedStrings.xml><?xml version="1.0" encoding="utf-8"?>
<sst xmlns="http://schemas.openxmlformats.org/spreadsheetml/2006/main" count="198" uniqueCount="59">
  <si>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</si>
  <si>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</si>
  <si>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</si>
  <si>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</si>
  <si>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</si>
  <si>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</si>
  <si>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</si>
  <si>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</si>
  <si>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</si>
  <si>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</si>
  <si>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</si>
  <si>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</si>
  <si>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</si>
  <si>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</si>
  <si>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</si>
  <si>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</si>
  <si>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</si>
  <si>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</si>
  <si>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</si>
  <si>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</si>
  <si>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</si>
  <si>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</si>
  <si>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</si>
  <si>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</si>
  <si>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</si>
  <si>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</si>
  <si>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</si>
  <si>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</si>
  <si>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</si>
  <si>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</si>
  <si>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</si>
  <si>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</si>
  <si>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monitorizare a evolutiei bolii la pacientii cu afectiuni oncologice prin PET - CT</t>
  </si>
  <si>
    <t>Subprogramul de reconstructie mamara dupa afectiuni oncologice prin endoprotezare</t>
  </si>
  <si>
    <t>Subprogramul de diagnostic imunofenotipic, citogenetic si biomolecular al leucemiei acute</t>
  </si>
  <si>
    <t>Suprogramul de radioterapie a bolnavilor cu afectiuni oncologice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</si>
  <si>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</si>
  <si>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</si>
  <si>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</si>
  <si>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activitate curenta</t>
  </si>
  <si>
    <t xml:space="preserve">  - cost volum</t>
  </si>
  <si>
    <t xml:space="preserve"> Programul national de oncologie, din care:</t>
  </si>
  <si>
    <t xml:space="preserve">  - medicamente pentru boli cronice cu risc crescut utilizate in programele nationale cu scop curativ</t>
  </si>
  <si>
    <t xml:space="preserve">   - Subprogramul de diagnostic si tratament al pilepsiei rezistente la tratamentul medicamentos, din care: </t>
  </si>
  <si>
    <t xml:space="preserve">  -  Subprogramul de tratament al hidrocefaliei congenitale sau dobandite la copil, din care: </t>
  </si>
  <si>
    <t xml:space="preserve">  - Subprogramul de tratament al durerii neuropate prin implant de neurostimulator medular, din care: </t>
  </si>
  <si>
    <t>Ec.OLARIU DANIELA</t>
  </si>
  <si>
    <t>Ec.POP GEORGETA</t>
  </si>
  <si>
    <t>Credite bugetare, aprobate
trim I 2017</t>
  </si>
  <si>
    <t>Credite bugetare, aprobate
an 2017</t>
  </si>
  <si>
    <t>Sume alocate de casa de asigurari  de  sanatate luna curenta - ianuarie  2017</t>
  </si>
  <si>
    <t>Sume alocate de casa de asigurari  de  sanatate cumulat - la data de 31.01.2017</t>
  </si>
  <si>
    <t>LA 31 ianuarie 2017</t>
  </si>
  <si>
    <t>Sume alocate de casa de asigurari  de  sanatate luna curenta - februarie  2017</t>
  </si>
  <si>
    <t>Sume alocate de casa de asigurari  de  sanatate cumulat - la data de 28.02.2017</t>
  </si>
  <si>
    <t>LA 28 februarie 2017</t>
  </si>
  <si>
    <t>Sume alocate de casa de asigurari  de  sanatate luna curenta - MARTIE  2017</t>
  </si>
  <si>
    <t>Sume alocate de casa de asigurari  de  sanatate cumulat - la data de 31.03.2017</t>
  </si>
  <si>
    <t>LA 31 MARTIE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</si>
</sst>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0" fontId="29" fillId="0" borderId="0" xfId="66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80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 locked="0"/>
    </xf>
    <xf numFmtId="0" fontId="23" fillId="0" borderId="10" xfId="66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tabSelected="1" workbookViewId="0" topLeftCell="A22">
      <selection activeCell="F48" sqref="F48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58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56</v>
      </c>
      <c r="E4" s="43"/>
      <c r="F4" s="43"/>
      <c r="G4" s="42" t="s">
        <v>57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42039.08</v>
      </c>
      <c r="C7" s="10">
        <f aca="true" t="shared" si="0" ref="C7:H7">+C8+C11+C24+C25+C30+C38+C41+C42+C43+C44+C45+C46+C47+C48</f>
        <v>11172.53</v>
      </c>
      <c r="D7" s="10">
        <f t="shared" si="0"/>
        <v>6392.52</v>
      </c>
      <c r="E7" s="10">
        <f t="shared" si="0"/>
        <v>758.88</v>
      </c>
      <c r="F7" s="10">
        <f t="shared" si="0"/>
        <v>5633.64</v>
      </c>
      <c r="G7" s="10">
        <f t="shared" si="0"/>
        <v>10279.08</v>
      </c>
      <c r="H7" s="10">
        <f t="shared" si="0"/>
        <v>986.95</v>
      </c>
      <c r="I7" s="10">
        <f>+I8+I11+I24+I25+I30+I38+I41+I42+I43+I44+I45+I46+I47+I48</f>
        <v>9292.130000000001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16987.46</v>
      </c>
      <c r="C25" s="24">
        <f aca="true" t="shared" si="9" ref="C25:I25">+C26+C27+C28+C29</f>
        <v>4982.46</v>
      </c>
      <c r="D25" s="24">
        <f t="shared" si="9"/>
        <v>3320.29</v>
      </c>
      <c r="E25" s="24">
        <f t="shared" si="9"/>
        <v>0</v>
      </c>
      <c r="F25" s="24">
        <f t="shared" si="9"/>
        <v>3320.29</v>
      </c>
      <c r="G25" s="24">
        <f t="shared" si="9"/>
        <v>4982.46</v>
      </c>
      <c r="H25" s="24">
        <f t="shared" si="9"/>
        <v>0</v>
      </c>
      <c r="I25" s="24">
        <f t="shared" si="9"/>
        <v>4982.46</v>
      </c>
    </row>
    <row r="26" spans="1:9" ht="15">
      <c r="A26" s="15" t="s">
        <v>4</v>
      </c>
      <c r="B26" s="20">
        <v>14755.85</v>
      </c>
      <c r="C26" s="20">
        <v>4425.85</v>
      </c>
      <c r="D26" s="7">
        <f t="shared" si="2"/>
        <v>2947.81</v>
      </c>
      <c r="E26" s="20"/>
      <c r="F26" s="20">
        <v>2947.81</v>
      </c>
      <c r="G26" s="7">
        <f t="shared" si="3"/>
        <v>4425.85</v>
      </c>
      <c r="H26" s="21">
        <f>E26+'MACHETA PNSfebruarie'!H26</f>
        <v>0</v>
      </c>
      <c r="I26" s="20">
        <f>F26+'MACHETA PNSfebruarie'!I26</f>
        <v>4425.85</v>
      </c>
    </row>
    <row r="27" spans="1:9" ht="15">
      <c r="A27" s="15" t="s">
        <v>5</v>
      </c>
      <c r="B27" s="20">
        <v>2229.61</v>
      </c>
      <c r="C27" s="20">
        <v>556.61</v>
      </c>
      <c r="D27" s="7">
        <f t="shared" si="2"/>
        <v>372.48</v>
      </c>
      <c r="E27" s="20"/>
      <c r="F27" s="20">
        <v>372.48</v>
      </c>
      <c r="G27" s="7">
        <f t="shared" si="3"/>
        <v>556.61</v>
      </c>
      <c r="H27" s="21">
        <f>E27+'MACHETA PNSfebruarie'!H27</f>
        <v>0</v>
      </c>
      <c r="I27" s="20">
        <f>F27+'MACHETA PNSfebruarie'!I27</f>
        <v>556.61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</v>
      </c>
      <c r="C29" s="20">
        <v>0</v>
      </c>
      <c r="D29" s="7">
        <f t="shared" si="2"/>
        <v>0</v>
      </c>
      <c r="E29" s="20"/>
      <c r="F29" s="20"/>
      <c r="G29" s="7">
        <f t="shared" si="3"/>
        <v>0</v>
      </c>
      <c r="H29" s="21">
        <f>E29+'MACHETA PNSfebruarie'!H29</f>
        <v>0</v>
      </c>
      <c r="I29" s="20"/>
    </row>
    <row r="30" spans="1:9" ht="15">
      <c r="A30" s="36" t="s">
        <v>31</v>
      </c>
      <c r="B30" s="20">
        <f>+B31+B34+B35+B36+B37</f>
        <v>10726.11</v>
      </c>
      <c r="C30" s="20">
        <f aca="true" t="shared" si="10" ref="C30:I30">+C31+C34+C35+C36+C37</f>
        <v>2147.8</v>
      </c>
      <c r="D30" s="20">
        <f t="shared" si="10"/>
        <v>1622.82</v>
      </c>
      <c r="E30" s="20">
        <f t="shared" si="10"/>
        <v>390.14</v>
      </c>
      <c r="F30" s="20">
        <f t="shared" si="10"/>
        <v>1232.68</v>
      </c>
      <c r="G30" s="20">
        <f t="shared" si="10"/>
        <v>2147.8</v>
      </c>
      <c r="H30" s="20">
        <f t="shared" si="10"/>
        <v>442.32</v>
      </c>
      <c r="I30" s="20">
        <f t="shared" si="10"/>
        <v>1705.48</v>
      </c>
    </row>
    <row r="31" spans="1:9" ht="15">
      <c r="A31" s="35" t="s">
        <v>41</v>
      </c>
      <c r="B31" s="21">
        <f aca="true" t="shared" si="11" ref="B31:H31">+B32+B33</f>
        <v>10726.11</v>
      </c>
      <c r="C31" s="21">
        <f>+C32+C33</f>
        <v>2147.8</v>
      </c>
      <c r="D31" s="21">
        <f t="shared" si="11"/>
        <v>1622.82</v>
      </c>
      <c r="E31" s="21">
        <f t="shared" si="11"/>
        <v>390.14</v>
      </c>
      <c r="F31" s="21">
        <f t="shared" si="11"/>
        <v>1232.68</v>
      </c>
      <c r="G31" s="21">
        <f t="shared" si="11"/>
        <v>2147.8</v>
      </c>
      <c r="H31" s="21">
        <f t="shared" si="11"/>
        <v>442.32</v>
      </c>
      <c r="I31" s="20">
        <f>F31+'MACHETA PNS ianuarie 2017'!I31</f>
        <v>1705.48</v>
      </c>
    </row>
    <row r="32" spans="1:9" ht="15">
      <c r="A32" s="35" t="s">
        <v>39</v>
      </c>
      <c r="B32" s="21">
        <v>6286.85</v>
      </c>
      <c r="C32" s="21">
        <v>1710.8</v>
      </c>
      <c r="D32" s="32">
        <f aca="true" t="shared" si="12" ref="D32:D37">+E32+F32</f>
        <v>1336.85</v>
      </c>
      <c r="E32" s="22">
        <v>390.14</v>
      </c>
      <c r="F32" s="12">
        <v>946.71</v>
      </c>
      <c r="G32" s="7">
        <f t="shared" si="3"/>
        <v>1710.8</v>
      </c>
      <c r="H32" s="21">
        <f>E32+'MACHETA PNSfebruarie'!H32</f>
        <v>442.32</v>
      </c>
      <c r="I32" s="20">
        <f>F32+'MACHETA PNSfebruarie'!I32</f>
        <v>1268.48</v>
      </c>
    </row>
    <row r="33" spans="1:9" ht="15">
      <c r="A33" s="35" t="s">
        <v>40</v>
      </c>
      <c r="B33" s="21">
        <v>4439.26</v>
      </c>
      <c r="C33" s="21">
        <v>437</v>
      </c>
      <c r="D33" s="32">
        <f t="shared" si="12"/>
        <v>285.97</v>
      </c>
      <c r="E33" s="22"/>
      <c r="F33" s="12">
        <v>285.97</v>
      </c>
      <c r="G33" s="7">
        <f t="shared" si="3"/>
        <v>437</v>
      </c>
      <c r="H33" s="21">
        <f>E33+'MACHETA PNSfebruarie'!H33</f>
        <v>0</v>
      </c>
      <c r="I33" s="20">
        <f>F33+'MACHETA PNSfebruarie'!I33</f>
        <v>437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303.07</v>
      </c>
      <c r="C38" s="32">
        <f>+C39+C40</f>
        <v>144.07</v>
      </c>
      <c r="D38" s="7">
        <f t="shared" si="2"/>
        <v>69.17</v>
      </c>
      <c r="E38" s="32">
        <f>+E39+E40</f>
        <v>35.04</v>
      </c>
      <c r="F38" s="32">
        <f>+F39+F40</f>
        <v>34.13</v>
      </c>
      <c r="G38" s="7">
        <f t="shared" si="3"/>
        <v>144.07</v>
      </c>
      <c r="H38" s="32">
        <f>+H39+H40</f>
        <v>86.94</v>
      </c>
      <c r="I38" s="32">
        <f>+I39+I40</f>
        <v>57.13</v>
      </c>
    </row>
    <row r="39" spans="1:9" ht="15">
      <c r="A39" s="9" t="s">
        <v>4</v>
      </c>
      <c r="B39" s="21">
        <v>303.07</v>
      </c>
      <c r="C39" s="21">
        <v>144.07</v>
      </c>
      <c r="D39" s="7">
        <f t="shared" si="2"/>
        <v>69.17</v>
      </c>
      <c r="E39" s="22">
        <v>35.04</v>
      </c>
      <c r="F39" s="12">
        <v>34.13</v>
      </c>
      <c r="G39" s="7">
        <f t="shared" si="3"/>
        <v>144.07</v>
      </c>
      <c r="H39" s="21">
        <f>E39+'MACHETA PNSfebruarie'!H39</f>
        <v>86.94</v>
      </c>
      <c r="I39" s="20">
        <f>F39+'MACHETA PNSfebruarie'!I39</f>
        <v>57.13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398.85</v>
      </c>
      <c r="C42" s="21">
        <v>85.85</v>
      </c>
      <c r="D42" s="7">
        <f t="shared" si="2"/>
        <v>85.85</v>
      </c>
      <c r="E42" s="22">
        <v>85.85</v>
      </c>
      <c r="F42" s="12"/>
      <c r="G42" s="7">
        <f t="shared" si="3"/>
        <v>85.85</v>
      </c>
      <c r="H42" s="21">
        <v>85.85</v>
      </c>
      <c r="I42" s="23"/>
    </row>
    <row r="43" spans="1:9" ht="26.25">
      <c r="A43" s="31" t="s">
        <v>26</v>
      </c>
      <c r="B43" s="21">
        <v>456.48</v>
      </c>
      <c r="C43" s="21">
        <v>119.21</v>
      </c>
      <c r="D43" s="7">
        <f t="shared" si="2"/>
        <v>87.16</v>
      </c>
      <c r="E43" s="22"/>
      <c r="F43" s="12">
        <v>87.16</v>
      </c>
      <c r="G43" s="7">
        <f t="shared" si="3"/>
        <v>119.21</v>
      </c>
      <c r="H43" s="21">
        <f>E43+'MACHETA PNSfebruarie'!H43</f>
        <v>0</v>
      </c>
      <c r="I43" s="20">
        <f>F43+'MACHETA PNSfebruarie'!I43</f>
        <v>119.21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770.88</v>
      </c>
      <c r="C46" s="21">
        <v>181.88</v>
      </c>
      <c r="D46" s="7">
        <f t="shared" si="2"/>
        <v>181.88</v>
      </c>
      <c r="E46" s="22">
        <v>181.88</v>
      </c>
      <c r="F46" s="12"/>
      <c r="G46" s="7">
        <f t="shared" si="3"/>
        <v>181.88</v>
      </c>
      <c r="H46" s="21">
        <f>E46+'MACHETA PNSfebruarie'!H46</f>
        <v>181.88</v>
      </c>
      <c r="I46" s="20">
        <v>0</v>
      </c>
    </row>
    <row r="47" spans="1:9" ht="25.5">
      <c r="A47" s="11" t="s">
        <v>17</v>
      </c>
      <c r="B47" s="25">
        <v>12396.23</v>
      </c>
      <c r="C47" s="25">
        <v>3511.26</v>
      </c>
      <c r="D47" s="7">
        <f t="shared" si="2"/>
        <v>1025.35</v>
      </c>
      <c r="E47" s="25">
        <v>65.97</v>
      </c>
      <c r="F47" s="25">
        <v>959.38</v>
      </c>
      <c r="G47" s="7">
        <f t="shared" si="3"/>
        <v>2617.81</v>
      </c>
      <c r="H47" s="21">
        <f>E47+'MACHETA PNSfebruarie'!H47</f>
        <v>189.96</v>
      </c>
      <c r="I47" s="20">
        <f>F47+'MACHETA PNSfebruarie'!I47</f>
        <v>2427.85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42039.08</v>
      </c>
      <c r="C49" s="28">
        <f aca="true" t="shared" si="13" ref="C49:I49">+C7</f>
        <v>11172.53</v>
      </c>
      <c r="D49" s="28">
        <f t="shared" si="13"/>
        <v>6392.52</v>
      </c>
      <c r="E49" s="28">
        <f t="shared" si="13"/>
        <v>758.88</v>
      </c>
      <c r="F49" s="28">
        <f t="shared" si="13"/>
        <v>5633.64</v>
      </c>
      <c r="G49" s="28">
        <f t="shared" si="13"/>
        <v>10279.08</v>
      </c>
      <c r="H49" s="28">
        <f t="shared" si="13"/>
        <v>986.95</v>
      </c>
      <c r="I49" s="28">
        <f t="shared" si="13"/>
        <v>9292.130000000001</v>
      </c>
    </row>
    <row r="50" spans="1:9" s="29" customFormat="1" ht="30" customHeight="1">
      <c r="A50" s="30" t="s">
        <v>42</v>
      </c>
      <c r="B50" s="28">
        <f>+B9+B26+B31+B39+B41+B42+B43+B45</f>
        <v>26640.359999999997</v>
      </c>
      <c r="C50" s="28">
        <f aca="true" t="shared" si="14" ref="C50:I50">+C9+C26+C31+C39+C41+C42+C43+C45</f>
        <v>6922.780000000001</v>
      </c>
      <c r="D50" s="28">
        <f t="shared" si="14"/>
        <v>4812.81</v>
      </c>
      <c r="E50" s="28">
        <f t="shared" si="14"/>
        <v>511.03</v>
      </c>
      <c r="F50" s="28">
        <f t="shared" si="14"/>
        <v>4301.78</v>
      </c>
      <c r="G50" s="28">
        <f t="shared" si="14"/>
        <v>6922.780000000001</v>
      </c>
      <c r="H50" s="28">
        <f>+H9+H26+H31+H39+H41+H42+H43+H45</f>
        <v>615.11</v>
      </c>
      <c r="I50" s="28">
        <f t="shared" si="14"/>
        <v>6307.67</v>
      </c>
    </row>
    <row r="51" spans="1:9" s="29" customFormat="1" ht="30">
      <c r="A51" s="30" t="s">
        <v>12</v>
      </c>
      <c r="B51" s="30">
        <f>+B10+B24+B27+B40+B44+B46+B48+B29+B35+B14+B17+B20+B23</f>
        <v>3002.4900000000002</v>
      </c>
      <c r="C51" s="30">
        <f aca="true" t="shared" si="15" ref="C51:I51">+C10+C24+C27+C40+C44+C46+C48+C29+C35+C14+C17+C20+C23</f>
        <v>738.49</v>
      </c>
      <c r="D51" s="30">
        <f t="shared" si="15"/>
        <v>554.36</v>
      </c>
      <c r="E51" s="30">
        <f t="shared" si="15"/>
        <v>181.88</v>
      </c>
      <c r="F51" s="30">
        <f t="shared" si="15"/>
        <v>372.48</v>
      </c>
      <c r="G51" s="30">
        <f t="shared" si="15"/>
        <v>738.49</v>
      </c>
      <c r="H51" s="30">
        <f t="shared" si="15"/>
        <v>181.88</v>
      </c>
      <c r="I51" s="30">
        <f t="shared" si="15"/>
        <v>556.61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55"/>
  <sheetViews>
    <sheetView workbookViewId="0" topLeftCell="B28">
      <selection activeCell="A2" sqref="A2:I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55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53</v>
      </c>
      <c r="E4" s="43"/>
      <c r="F4" s="43"/>
      <c r="G4" s="42" t="s">
        <v>54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10623.260000000002</v>
      </c>
      <c r="C7" s="10">
        <f aca="true" t="shared" si="0" ref="C7:H7">+C8+C11+C24+C25+C30+C38+C41+C42+C43+C44+C45+C46+C47+C48</f>
        <v>10623.260000000002</v>
      </c>
      <c r="D7" s="10">
        <f t="shared" si="0"/>
        <v>1105.9799999999998</v>
      </c>
      <c r="E7" s="10">
        <f t="shared" si="0"/>
        <v>79.36</v>
      </c>
      <c r="F7" s="10">
        <f t="shared" si="0"/>
        <v>1026.62</v>
      </c>
      <c r="G7" s="10">
        <f t="shared" si="0"/>
        <v>3886.5600000000004</v>
      </c>
      <c r="H7" s="10">
        <f t="shared" si="0"/>
        <v>228.07</v>
      </c>
      <c r="I7" s="10">
        <f>+I8+I11+I24+I25+I30+I38+I41+I42+I43+I44+I45+I46+I47+I48</f>
        <v>3658.4900000000002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0</v>
      </c>
      <c r="E25" s="24">
        <f t="shared" si="9"/>
        <v>0</v>
      </c>
      <c r="F25" s="24">
        <f t="shared" si="9"/>
        <v>0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0</v>
      </c>
      <c r="E26" s="20"/>
      <c r="F26" s="20">
        <v>0</v>
      </c>
      <c r="G26" s="7">
        <f t="shared" si="3"/>
        <v>1478.04</v>
      </c>
      <c r="H26" s="21">
        <f>E26+'MACHETA PNS ianuarie 2017'!H26</f>
        <v>0</v>
      </c>
      <c r="I26" s="20">
        <f>F26+'MACHETA PNS ianuarie 2017'!I26</f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0</v>
      </c>
      <c r="E27" s="20"/>
      <c r="F27" s="20">
        <v>0</v>
      </c>
      <c r="G27" s="7">
        <f t="shared" si="3"/>
        <v>184.13</v>
      </c>
      <c r="H27" s="21">
        <f>E27+'MACHETA PNS ianuarie 2017'!H27</f>
        <v>0</v>
      </c>
      <c r="I27" s="20">
        <f>F27+'MACHETA PNS ianuarie 2017'!I27</f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>
        <f>E29+'MACHETA PNS ianuarie 2017'!H29</f>
        <v>0</v>
      </c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0</v>
      </c>
      <c r="E30" s="20">
        <f t="shared" si="10"/>
        <v>0</v>
      </c>
      <c r="F30" s="20">
        <f t="shared" si="10"/>
        <v>0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5">
      <c r="A31" s="35" t="s">
        <v>41</v>
      </c>
      <c r="B31" s="21">
        <f aca="true" t="shared" si="11" ref="B31:H31">+B32+B33</f>
        <v>1996.5</v>
      </c>
      <c r="C31" s="21">
        <f>+C32+C33</f>
        <v>1996.5</v>
      </c>
      <c r="D31" s="21">
        <f t="shared" si="11"/>
        <v>0</v>
      </c>
      <c r="E31" s="21">
        <f t="shared" si="11"/>
        <v>0</v>
      </c>
      <c r="F31" s="21">
        <f t="shared" si="11"/>
        <v>0</v>
      </c>
      <c r="G31" s="21">
        <f t="shared" si="11"/>
        <v>524.98</v>
      </c>
      <c r="H31" s="21">
        <f t="shared" si="11"/>
        <v>52.18</v>
      </c>
      <c r="I31" s="20">
        <f>F31+'MACHETA PNS ianuarie 2017'!I31</f>
        <v>472.79999999999995</v>
      </c>
    </row>
    <row r="32" spans="1:9" ht="15">
      <c r="A32" s="35" t="s">
        <v>39</v>
      </c>
      <c r="B32" s="21">
        <v>1677.63</v>
      </c>
      <c r="C32" s="21">
        <v>1677.63</v>
      </c>
      <c r="D32" s="32">
        <f aca="true" t="shared" si="12" ref="D32:D37">+E32+F32</f>
        <v>0</v>
      </c>
      <c r="E32" s="22">
        <v>0</v>
      </c>
      <c r="F32" s="12">
        <v>0</v>
      </c>
      <c r="G32" s="7">
        <f t="shared" si="3"/>
        <v>373.95</v>
      </c>
      <c r="H32" s="21">
        <f>E32+'MACHETA PNS ianuarie 2017'!H32</f>
        <v>52.18</v>
      </c>
      <c r="I32" s="20">
        <f>F32+'MACHETA PNS ianuarie 2017'!I32</f>
        <v>321.77</v>
      </c>
    </row>
    <row r="33" spans="1:9" ht="15">
      <c r="A33" s="35" t="s">
        <v>40</v>
      </c>
      <c r="B33" s="21">
        <v>318.87</v>
      </c>
      <c r="C33" s="21">
        <v>318.87</v>
      </c>
      <c r="D33" s="32">
        <f t="shared" si="12"/>
        <v>0</v>
      </c>
      <c r="E33" s="22"/>
      <c r="F33" s="12">
        <v>0</v>
      </c>
      <c r="G33" s="7">
        <f t="shared" si="3"/>
        <v>151.03</v>
      </c>
      <c r="H33" s="21">
        <f>E33+'MACHETA PNS ianuarie 2017'!H33</f>
        <v>0</v>
      </c>
      <c r="I33" s="20">
        <f>F33+'MACHETA PNS ianuarie 2017'!I33</f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125.39</v>
      </c>
      <c r="C38" s="32">
        <f>+C39+C40</f>
        <v>125.39</v>
      </c>
      <c r="D38" s="7">
        <f t="shared" si="2"/>
        <v>0</v>
      </c>
      <c r="E38" s="32">
        <f>+E39+E40</f>
        <v>0</v>
      </c>
      <c r="F38" s="32">
        <f>+F39+F40</f>
        <v>0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125.39</v>
      </c>
      <c r="C39" s="21">
        <v>125.39</v>
      </c>
      <c r="D39" s="7">
        <f t="shared" si="2"/>
        <v>0</v>
      </c>
      <c r="E39" s="22">
        <v>0</v>
      </c>
      <c r="F39" s="12">
        <v>0</v>
      </c>
      <c r="G39" s="7">
        <f t="shared" si="3"/>
        <v>74.9</v>
      </c>
      <c r="H39" s="21">
        <f>E39+'MACHETA PNS ianuarie 2017'!H39</f>
        <v>51.9</v>
      </c>
      <c r="I39" s="20">
        <f>F39+'MACHETA PNS ianuarie 2017'!I39</f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85.85</v>
      </c>
      <c r="C42" s="21">
        <v>85.85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108.67</v>
      </c>
      <c r="C43" s="21">
        <v>108.67</v>
      </c>
      <c r="D43" s="7">
        <f t="shared" si="2"/>
        <v>0</v>
      </c>
      <c r="E43" s="22"/>
      <c r="F43" s="12">
        <v>0</v>
      </c>
      <c r="G43" s="7">
        <f t="shared" si="3"/>
        <v>32.05</v>
      </c>
      <c r="H43" s="21">
        <v>0</v>
      </c>
      <c r="I43" s="20">
        <f>F43+'MACHETA PNS ianuarie 2017'!I43</f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57.76</v>
      </c>
      <c r="C46" s="21">
        <v>57.76</v>
      </c>
      <c r="D46" s="7">
        <f t="shared" si="2"/>
        <v>0</v>
      </c>
      <c r="E46" s="22"/>
      <c r="F46" s="12"/>
      <c r="G46" s="7">
        <f t="shared" si="3"/>
        <v>0</v>
      </c>
      <c r="H46" s="21">
        <f>E46+'MACHETA PNS ianuarie 2017'!H46</f>
        <v>0</v>
      </c>
      <c r="I46" s="20"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1105.9799999999998</v>
      </c>
      <c r="E47" s="25">
        <v>79.36</v>
      </c>
      <c r="F47" s="25">
        <v>1026.62</v>
      </c>
      <c r="G47" s="7">
        <f t="shared" si="3"/>
        <v>1592.4599999999998</v>
      </c>
      <c r="H47" s="21">
        <f>E47+'MACHETA PNS ianuarie 2017'!H47</f>
        <v>123.99000000000001</v>
      </c>
      <c r="I47" s="20">
        <f>F47+'MACHETA PNS ianuarie 2017'!I47</f>
        <v>1468.4699999999998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10623.260000000002</v>
      </c>
      <c r="C49" s="28">
        <f aca="true" t="shared" si="13" ref="C49:I49">+C7</f>
        <v>10623.260000000002</v>
      </c>
      <c r="D49" s="28">
        <f t="shared" si="13"/>
        <v>1105.9799999999998</v>
      </c>
      <c r="E49" s="28">
        <f t="shared" si="13"/>
        <v>79.36</v>
      </c>
      <c r="F49" s="28">
        <f t="shared" si="13"/>
        <v>1026.62</v>
      </c>
      <c r="G49" s="28">
        <f t="shared" si="13"/>
        <v>3886.5600000000004</v>
      </c>
      <c r="H49" s="28">
        <f t="shared" si="13"/>
        <v>228.07</v>
      </c>
      <c r="I49" s="28">
        <f t="shared" si="13"/>
        <v>3658.4900000000002</v>
      </c>
    </row>
    <row r="50" spans="1:9" s="29" customFormat="1" ht="30" customHeight="1">
      <c r="A50" s="30" t="s">
        <v>42</v>
      </c>
      <c r="B50" s="28">
        <f>+B9+B26+B31+B39+B41+B42+B43+B45</f>
        <v>6522.750000000001</v>
      </c>
      <c r="C50" s="28">
        <f aca="true" t="shared" si="14" ref="C50:I50">+C9+C26+C31+C39+C41+C42+C43+C45</f>
        <v>6522.750000000001</v>
      </c>
      <c r="D50" s="28">
        <f t="shared" si="14"/>
        <v>0</v>
      </c>
      <c r="E50" s="28">
        <f t="shared" si="14"/>
        <v>0</v>
      </c>
      <c r="F50" s="28">
        <f t="shared" si="14"/>
        <v>0</v>
      </c>
      <c r="G50" s="28">
        <f t="shared" si="14"/>
        <v>2109.9700000000003</v>
      </c>
      <c r="H50" s="28">
        <f>+H9+H26+H31+H39+H41+H42+H43+H45</f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589.25</v>
      </c>
      <c r="C51" s="30">
        <f aca="true" t="shared" si="15" ref="C51:I51">+C10+C24+C27+C40+C44+C46+C48+C29+C35+C14+C17+C20+C23</f>
        <v>589.25</v>
      </c>
      <c r="D51" s="30">
        <f t="shared" si="15"/>
        <v>0</v>
      </c>
      <c r="E51" s="30">
        <f t="shared" si="15"/>
        <v>0</v>
      </c>
      <c r="F51" s="30">
        <f t="shared" si="15"/>
        <v>0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55"/>
  <sheetViews>
    <sheetView workbookViewId="0" topLeftCell="B16">
      <selection activeCell="I26" sqref="I26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52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50</v>
      </c>
      <c r="E4" s="43"/>
      <c r="F4" s="43"/>
      <c r="G4" s="42" t="s">
        <v>51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10717.14</v>
      </c>
      <c r="C7" s="10">
        <f aca="true" t="shared" si="0" ref="C7:H7">+C8+C11+C24+C25+C30+C38+C41+C42+C43+C44+C45+C46+C47+C48</f>
        <v>10717.14</v>
      </c>
      <c r="D7" s="10">
        <f t="shared" si="0"/>
        <v>2780.5800000000004</v>
      </c>
      <c r="E7" s="10">
        <f t="shared" si="0"/>
        <v>148.71</v>
      </c>
      <c r="F7" s="10">
        <f t="shared" si="0"/>
        <v>2631.8700000000003</v>
      </c>
      <c r="G7" s="10">
        <f t="shared" si="0"/>
        <v>2780.5800000000004</v>
      </c>
      <c r="H7" s="10">
        <f t="shared" si="0"/>
        <v>148.71</v>
      </c>
      <c r="I7" s="10">
        <f>+I8+I11+I24+I25+I30+I38+I41+I42+I43+I44+I45+I46+I47+I48</f>
        <v>2631.8700000000003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1662.17</v>
      </c>
      <c r="E25" s="24">
        <f t="shared" si="9"/>
        <v>0</v>
      </c>
      <c r="F25" s="24">
        <f t="shared" si="9"/>
        <v>1662.17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1478.04</v>
      </c>
      <c r="E26" s="20"/>
      <c r="F26" s="20">
        <v>1478.04</v>
      </c>
      <c r="G26" s="7">
        <f t="shared" si="3"/>
        <v>1478.04</v>
      </c>
      <c r="H26" s="21">
        <v>0</v>
      </c>
      <c r="I26" s="20"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184.13</v>
      </c>
      <c r="E27" s="20"/>
      <c r="F27" s="20">
        <v>184.13</v>
      </c>
      <c r="G27" s="7">
        <f t="shared" si="3"/>
        <v>184.13</v>
      </c>
      <c r="H27" s="21">
        <v>0</v>
      </c>
      <c r="I27" s="20"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/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524.98</v>
      </c>
      <c r="E30" s="20">
        <f t="shared" si="10"/>
        <v>52.18</v>
      </c>
      <c r="F30" s="20">
        <f t="shared" si="10"/>
        <v>472.79999999999995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4.25">
      <c r="A31" s="35" t="s">
        <v>41</v>
      </c>
      <c r="B31" s="21">
        <f aca="true" t="shared" si="11" ref="B31:I31">+B32+B33</f>
        <v>1996.5</v>
      </c>
      <c r="C31" s="21">
        <f>+C32+C33</f>
        <v>1996.5</v>
      </c>
      <c r="D31" s="21">
        <f t="shared" si="11"/>
        <v>524.98</v>
      </c>
      <c r="E31" s="21">
        <f t="shared" si="11"/>
        <v>52.18</v>
      </c>
      <c r="F31" s="21">
        <f t="shared" si="11"/>
        <v>472.79999999999995</v>
      </c>
      <c r="G31" s="21">
        <f t="shared" si="11"/>
        <v>524.98</v>
      </c>
      <c r="H31" s="21">
        <f t="shared" si="11"/>
        <v>52.18</v>
      </c>
      <c r="I31" s="21">
        <f t="shared" si="11"/>
        <v>472.79999999999995</v>
      </c>
    </row>
    <row r="32" spans="1:9" ht="15">
      <c r="A32" s="35" t="s">
        <v>39</v>
      </c>
      <c r="B32" s="21">
        <v>1677.63</v>
      </c>
      <c r="C32" s="21">
        <v>1677.63</v>
      </c>
      <c r="D32" s="32">
        <f aca="true" t="shared" si="12" ref="D32:D37">+E32+F32</f>
        <v>373.95</v>
      </c>
      <c r="E32" s="22">
        <v>52.18</v>
      </c>
      <c r="F32" s="12">
        <v>321.77</v>
      </c>
      <c r="G32" s="7">
        <f t="shared" si="3"/>
        <v>373.95</v>
      </c>
      <c r="H32" s="21">
        <v>52.18</v>
      </c>
      <c r="I32" s="20">
        <v>321.77</v>
      </c>
    </row>
    <row r="33" spans="1:9" ht="15">
      <c r="A33" s="35" t="s">
        <v>40</v>
      </c>
      <c r="B33" s="21">
        <v>318.87</v>
      </c>
      <c r="C33" s="21">
        <v>318.87</v>
      </c>
      <c r="D33" s="32">
        <f t="shared" si="12"/>
        <v>151.03</v>
      </c>
      <c r="E33" s="22"/>
      <c r="F33" s="12">
        <v>151.03</v>
      </c>
      <c r="G33" s="7">
        <f t="shared" si="3"/>
        <v>151.03</v>
      </c>
      <c r="H33" s="21">
        <v>0</v>
      </c>
      <c r="I33" s="20"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121.86</v>
      </c>
      <c r="C38" s="32">
        <f>+C39+C40</f>
        <v>121.86</v>
      </c>
      <c r="D38" s="7">
        <f t="shared" si="2"/>
        <v>74.9</v>
      </c>
      <c r="E38" s="32">
        <f>+E39+E40</f>
        <v>51.9</v>
      </c>
      <c r="F38" s="32">
        <f>+F39+F40</f>
        <v>23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121.86</v>
      </c>
      <c r="C39" s="21">
        <v>121.86</v>
      </c>
      <c r="D39" s="7">
        <f t="shared" si="2"/>
        <v>74.9</v>
      </c>
      <c r="E39" s="22">
        <v>51.9</v>
      </c>
      <c r="F39" s="12">
        <v>23</v>
      </c>
      <c r="G39" s="7">
        <f t="shared" si="3"/>
        <v>74.9</v>
      </c>
      <c r="H39" s="21">
        <v>51.9</v>
      </c>
      <c r="I39" s="20"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47.58</v>
      </c>
      <c r="C42" s="21">
        <v>47.58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116.35</v>
      </c>
      <c r="C43" s="21">
        <v>116.35</v>
      </c>
      <c r="D43" s="7">
        <f t="shared" si="2"/>
        <v>32.05</v>
      </c>
      <c r="E43" s="22"/>
      <c r="F43" s="12">
        <v>32.05</v>
      </c>
      <c r="G43" s="7">
        <f t="shared" si="3"/>
        <v>32.05</v>
      </c>
      <c r="H43" s="21">
        <v>0</v>
      </c>
      <c r="I43" s="20"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185.76</v>
      </c>
      <c r="C46" s="21">
        <v>185.76</v>
      </c>
      <c r="D46" s="7">
        <f t="shared" si="2"/>
        <v>0</v>
      </c>
      <c r="E46" s="22"/>
      <c r="F46" s="12"/>
      <c r="G46" s="7">
        <f t="shared" si="3"/>
        <v>0</v>
      </c>
      <c r="H46" s="21"/>
      <c r="I46" s="20"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486.48</v>
      </c>
      <c r="E47" s="25">
        <v>44.63</v>
      </c>
      <c r="F47" s="25">
        <v>441.85</v>
      </c>
      <c r="G47" s="7">
        <f t="shared" si="3"/>
        <v>486.48</v>
      </c>
      <c r="H47" s="21">
        <v>44.63</v>
      </c>
      <c r="I47" s="20">
        <v>441.85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10717.14</v>
      </c>
      <c r="C49" s="28">
        <f aca="true" t="shared" si="13" ref="C49:I49">+C7</f>
        <v>10717.14</v>
      </c>
      <c r="D49" s="28">
        <f t="shared" si="13"/>
        <v>2780.5800000000004</v>
      </c>
      <c r="E49" s="28">
        <f t="shared" si="13"/>
        <v>148.71</v>
      </c>
      <c r="F49" s="28">
        <f t="shared" si="13"/>
        <v>2631.8700000000003</v>
      </c>
      <c r="G49" s="28">
        <f t="shared" si="13"/>
        <v>2780.5800000000004</v>
      </c>
      <c r="H49" s="28">
        <f t="shared" si="13"/>
        <v>148.71</v>
      </c>
      <c r="I49" s="28">
        <f t="shared" si="13"/>
        <v>2631.8700000000003</v>
      </c>
    </row>
    <row r="50" spans="1:9" s="29" customFormat="1" ht="30" customHeight="1">
      <c r="A50" s="30" t="s">
        <v>42</v>
      </c>
      <c r="B50" s="28">
        <f>+B9+B26+B31+B39+B41+B42+B43+B45</f>
        <v>6488.63</v>
      </c>
      <c r="C50" s="28">
        <f aca="true" t="shared" si="14" ref="C50:I50">+C9+C26+C31+C39+C41+C42+C43+C45</f>
        <v>6488.63</v>
      </c>
      <c r="D50" s="28">
        <f t="shared" si="14"/>
        <v>2109.9700000000003</v>
      </c>
      <c r="E50" s="28">
        <f t="shared" si="14"/>
        <v>104.08</v>
      </c>
      <c r="F50" s="28">
        <f t="shared" si="14"/>
        <v>2005.8899999999999</v>
      </c>
      <c r="G50" s="28">
        <f t="shared" si="14"/>
        <v>2109.9700000000003</v>
      </c>
      <c r="H50" s="28">
        <f t="shared" si="14"/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717.25</v>
      </c>
      <c r="C51" s="30">
        <f aca="true" t="shared" si="15" ref="C51:I51">+C10+C24+C27+C40+C44+C46+C48+C29+C35+C14+C17+C20+C23</f>
        <v>717.25</v>
      </c>
      <c r="D51" s="30">
        <f t="shared" si="15"/>
        <v>184.13</v>
      </c>
      <c r="E51" s="30">
        <f t="shared" si="15"/>
        <v>0</v>
      </c>
      <c r="F51" s="30">
        <f t="shared" si="15"/>
        <v>184.13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2017-04-19T10:35:40Z</cp:lastPrinted>
  <dcterms:created xsi:type="dcterms:W3CDTF">2012-06-13T12:28:57Z</dcterms:created>
  <dcterms:modified xsi:type="dcterms:W3CDTF">2017-04-19T10:36:01Z</dcterms:modified>
  <cp:category/>
  <cp:version/>
  <cp:contentType/>
  <cp:contentStatus/>
</cp:coreProperties>
</file>